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MR\Kalkulation\Kalkulationen\"/>
    </mc:Choice>
  </mc:AlternateContent>
  <bookViews>
    <workbookView xWindow="2955" yWindow="45" windowWidth="18915" windowHeight="11820"/>
  </bookViews>
  <sheets>
    <sheet name="Tabelle1" sheetId="1" r:id="rId1"/>
    <sheet name="Tabelle2" sheetId="2" r:id="rId2"/>
    <sheet name="Tabelle3" sheetId="3" r:id="rId3"/>
  </sheets>
  <calcPr calcId="162913"/>
  <customWorkbookViews>
    <customWorkbookView name="reschbergera - Persönliche Ansicht" guid="{6D44C9CD-7EDF-4AD6-AFEC-B9CC0E40E827}" mergeInterval="0" personalView="1" maximized="1" xWindow="83" yWindow="-11" windowWidth="2488" windowHeight="1462" activeSheetId="1"/>
    <customWorkbookView name="gallerh - Persönliche Ansicht" guid="{30CC6BCA-4DCF-4D05-B9B1-68C9385F8F6F}" mergeInterval="0" personalView="1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10" i="1" l="1"/>
  <c r="D59" i="1" l="1"/>
  <c r="L59" i="1"/>
  <c r="H59" i="1"/>
  <c r="H58" i="1"/>
  <c r="H39" i="1"/>
  <c r="G6" i="1"/>
  <c r="G7" i="1" s="1"/>
  <c r="E6" i="1"/>
  <c r="E9" i="1" s="1"/>
  <c r="F19" i="1" s="1"/>
  <c r="F36" i="1"/>
  <c r="E40" i="1" s="1"/>
  <c r="E42" i="1" s="1"/>
  <c r="E43" i="1" s="1"/>
  <c r="D58" i="1"/>
  <c r="L31" i="1"/>
  <c r="L30" i="1"/>
  <c r="J30" i="1"/>
  <c r="M30" i="1" s="1"/>
  <c r="J31" i="1"/>
  <c r="M31" i="1" s="1"/>
  <c r="J29" i="1"/>
  <c r="M29" i="1" s="1"/>
  <c r="H31" i="1"/>
  <c r="H30" i="1"/>
  <c r="F30" i="1"/>
  <c r="I30" i="1" s="1"/>
  <c r="F31" i="1"/>
  <c r="I31" i="1" s="1"/>
  <c r="F29" i="1"/>
  <c r="I29" i="1" s="1"/>
  <c r="D31" i="1"/>
  <c r="D30" i="1"/>
  <c r="B30" i="1"/>
  <c r="E30" i="1" s="1"/>
  <c r="B31" i="1"/>
  <c r="E31" i="1" s="1"/>
  <c r="B29" i="1"/>
  <c r="E29" i="1" s="1"/>
  <c r="J7" i="1" l="1"/>
  <c r="L12" i="1" s="1"/>
  <c r="L58" i="1"/>
  <c r="E12" i="1"/>
  <c r="E22" i="1" s="1"/>
  <c r="E51" i="1" s="1"/>
  <c r="E10" i="1"/>
  <c r="F20" i="1" s="1"/>
  <c r="F49" i="1" s="1"/>
  <c r="E11" i="1"/>
  <c r="G21" i="1" s="1"/>
  <c r="G50" i="1" s="1"/>
  <c r="E8" i="1"/>
  <c r="E18" i="1" s="1"/>
  <c r="E47" i="1"/>
  <c r="F48" i="1"/>
  <c r="E19" i="1"/>
  <c r="E48" i="1" s="1"/>
  <c r="H41" i="1"/>
  <c r="G22" i="1"/>
  <c r="G51" i="1" s="1"/>
  <c r="G19" i="1"/>
  <c r="G48" i="1" s="1"/>
  <c r="F22" i="1" l="1"/>
  <c r="F51" i="1" s="1"/>
  <c r="G18" i="1"/>
  <c r="G47" i="1" s="1"/>
  <c r="E21" i="1"/>
  <c r="E50" i="1" s="1"/>
  <c r="F18" i="1"/>
  <c r="F47" i="1" s="1"/>
  <c r="F21" i="1"/>
  <c r="F50" i="1" s="1"/>
  <c r="H40" i="1"/>
  <c r="G20" i="1"/>
  <c r="G49" i="1" s="1"/>
  <c r="H43" i="1"/>
  <c r="H42" i="1"/>
  <c r="M43" i="1" s="1"/>
  <c r="J59" i="1" s="1"/>
  <c r="M59" i="1" s="1"/>
  <c r="H44" i="1"/>
  <c r="E20" i="1"/>
  <c r="E49" i="1" s="1"/>
  <c r="B59" i="1" l="1"/>
  <c r="E59" i="1" s="1"/>
  <c r="M42" i="1"/>
  <c r="B58" i="1" s="1"/>
  <c r="E58" i="1" s="1"/>
  <c r="F59" i="1"/>
  <c r="I59" i="1" s="1"/>
  <c r="M41" i="1"/>
  <c r="B57" i="1" s="1"/>
  <c r="E57" i="1" s="1"/>
  <c r="J58" i="1" l="1"/>
  <c r="M58" i="1" s="1"/>
  <c r="F58" i="1"/>
  <c r="I58" i="1" s="1"/>
  <c r="J57" i="1"/>
  <c r="M57" i="1" s="1"/>
  <c r="F57" i="1"/>
  <c r="I57" i="1" s="1"/>
</calcChain>
</file>

<file path=xl/sharedStrings.xml><?xml version="1.0" encoding="utf-8"?>
<sst xmlns="http://schemas.openxmlformats.org/spreadsheetml/2006/main" count="169" uniqueCount="83">
  <si>
    <t>Preise für Grünland</t>
  </si>
  <si>
    <t>Annahmen:</t>
  </si>
  <si>
    <t>Ertrag:</t>
  </si>
  <si>
    <t>2 Schnitte</t>
  </si>
  <si>
    <t>3 Schnitte</t>
  </si>
  <si>
    <t>4 Schnitte</t>
  </si>
  <si>
    <t>5 Schnitte</t>
  </si>
  <si>
    <t>6 Schnitte</t>
  </si>
  <si>
    <t>Frischmasse</t>
  </si>
  <si>
    <t>Silage</t>
  </si>
  <si>
    <t>kg/m³</t>
  </si>
  <si>
    <t xml:space="preserve"> % TS</t>
  </si>
  <si>
    <t xml:space="preserve">mit Güllerücklieferung </t>
  </si>
  <si>
    <t xml:space="preserve">ohne Güllerücklieferung </t>
  </si>
  <si>
    <t>ab Feld</t>
  </si>
  <si>
    <t>ab Schwad</t>
  </si>
  <si>
    <t>Preise in €</t>
  </si>
  <si>
    <t xml:space="preserve">je Kipper </t>
  </si>
  <si>
    <t>lose auf Kipper</t>
  </si>
  <si>
    <t>ergibt 1 m³ im Silo</t>
  </si>
  <si>
    <t xml:space="preserve">Kippergröße </t>
  </si>
  <si>
    <t>je Kipper</t>
  </si>
  <si>
    <t>Kippergröße</t>
  </si>
  <si>
    <t>m³ bei Kipper bis  30 m³</t>
  </si>
  <si>
    <t xml:space="preserve">pro ha und Jahr </t>
  </si>
  <si>
    <t>m³ bei Kipper über  30 m³</t>
  </si>
  <si>
    <t>€</t>
  </si>
  <si>
    <t>€ je m³ gewalzte Ware</t>
  </si>
  <si>
    <t xml:space="preserve">Preis </t>
  </si>
  <si>
    <t>ab Feld in €</t>
  </si>
  <si>
    <t>ab Schwad in €</t>
  </si>
  <si>
    <t>frei  Silo</t>
  </si>
  <si>
    <t>frei Silo in €</t>
  </si>
  <si>
    <t xml:space="preserve">kg TS/m³ </t>
  </si>
  <si>
    <t>Gülle je Schnitt und ha</t>
  </si>
  <si>
    <t>m³</t>
  </si>
  <si>
    <t xml:space="preserve">Güllewert je m³ </t>
  </si>
  <si>
    <t xml:space="preserve">Ausbringungskosten je m³ </t>
  </si>
  <si>
    <t>Güllewert je m³</t>
  </si>
  <si>
    <t>Güllewert je ha und Schnitt</t>
  </si>
  <si>
    <t xml:space="preserve">Güllewert </t>
  </si>
  <si>
    <t xml:space="preserve">je m³ gewalzte Ware </t>
  </si>
  <si>
    <t>Schnitte</t>
  </si>
  <si>
    <t>Vorschlag</t>
  </si>
  <si>
    <t xml:space="preserve"> m³ bei Kipper bis 25 m³ </t>
  </si>
  <si>
    <t>€ je m³</t>
  </si>
  <si>
    <t xml:space="preserve">Preis je Kipper </t>
  </si>
  <si>
    <t xml:space="preserve">Annahme: </t>
  </si>
  <si>
    <t>4kg N x 50 % x 0 ,85 €</t>
  </si>
  <si>
    <t>6 kg K x 0 ,75 €</t>
  </si>
  <si>
    <t xml:space="preserve">Mittelwert für weitere </t>
  </si>
  <si>
    <t>Kalkulation angenommen</t>
  </si>
  <si>
    <t>kg  TS/m³</t>
  </si>
  <si>
    <t xml:space="preserve">m³ Rücklieferung </t>
  </si>
  <si>
    <t>je Schnitt</t>
  </si>
  <si>
    <t>m³ gewalzte Silage bei</t>
  </si>
  <si>
    <t>Rundballen 1,2m = 1,35 m³ bei</t>
  </si>
  <si>
    <t>Durchschnittspreise</t>
  </si>
  <si>
    <t>(Durchschnittswerte)</t>
  </si>
  <si>
    <t>stehend</t>
  </si>
  <si>
    <t xml:space="preserve">frei Silo </t>
  </si>
  <si>
    <t xml:space="preserve">1. Schnitt </t>
  </si>
  <si>
    <t xml:space="preserve">weitere </t>
  </si>
  <si>
    <t>in €</t>
  </si>
  <si>
    <t>Güllewert/m³</t>
  </si>
  <si>
    <t>pro ha</t>
  </si>
  <si>
    <t>entspricht</t>
  </si>
  <si>
    <t>Rundballenanzahl</t>
  </si>
  <si>
    <t>ab Wiese</t>
  </si>
  <si>
    <t>frei Silo</t>
  </si>
  <si>
    <t>und ha</t>
  </si>
  <si>
    <t xml:space="preserve">Gülle je Schnitt </t>
  </si>
  <si>
    <t>plus 10 m³</t>
  </si>
  <si>
    <t>bei</t>
  </si>
  <si>
    <t>kg Rundb.</t>
  </si>
  <si>
    <t>mehr als bei m³ Silage</t>
  </si>
  <si>
    <t>Rundballen</t>
  </si>
  <si>
    <t xml:space="preserve">plus </t>
  </si>
  <si>
    <t>m³/ha und Jahr</t>
  </si>
  <si>
    <t xml:space="preserve">to/ha </t>
  </si>
  <si>
    <t>Galler, MR Laufen 08/2020</t>
  </si>
  <si>
    <t>2 kg P x 1,00 €</t>
  </si>
  <si>
    <t>(50 % Ausnutzung, 50 % KAS, 50 % Harnstoff)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</si>
</sst>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\ _€_-;\-* #,##0.00\ _€_-;_-* &quot;-&quot;??\ _€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10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" fillId="0" borderId="0" xfId="0" applyFont="1" applyProtection="1"/>
    <xf numFmtId="0" fontId="1" fillId="10" borderId="0" xfId="0" applyFont="1" applyFill="1" applyAlignment="1" applyProtection="1">
      <alignment horizontal="left"/>
    </xf>
    <xf numFmtId="0" fontId="1" fillId="10" borderId="0" xfId="0" applyFont="1" applyFill="1" applyProtection="1"/>
    <xf numFmtId="0" fontId="1" fillId="9" borderId="0" xfId="0" applyFont="1" applyFill="1" applyProtection="1"/>
    <xf numFmtId="0" fontId="0" fillId="9" borderId="0" xfId="0" applyFill="1" applyProtection="1"/>
    <xf numFmtId="0" fontId="1" fillId="10" borderId="0" xfId="0" applyFont="1" applyFill="1" applyAlignment="1" applyProtection="1">
      <alignment horizontal="center"/>
    </xf>
    <xf numFmtId="0" fontId="1" fillId="9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" fontId="1" fillId="10" borderId="0" xfId="0" applyNumberFormat="1" applyFont="1" applyFill="1" applyAlignment="1" applyProtection="1">
      <alignment horizontal="center"/>
    </xf>
    <xf numFmtId="1" fontId="1" fillId="9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9" borderId="0" xfId="0" applyFont="1" applyFill="1" applyAlignment="1" applyProtection="1">
      <alignment horizontal="right"/>
    </xf>
    <xf numFmtId="9" fontId="1" fillId="0" borderId="0" xfId="2" applyFont="1" applyProtection="1"/>
    <xf numFmtId="0" fontId="0" fillId="0" borderId="0" xfId="0" applyFont="1" applyProtection="1"/>
    <xf numFmtId="1" fontId="1" fillId="0" borderId="0" xfId="0" applyNumberFormat="1" applyFont="1" applyAlignment="1" applyProtection="1">
      <alignment horizontal="center"/>
    </xf>
    <xf numFmtId="9" fontId="1" fillId="0" borderId="0" xfId="0" applyNumberFormat="1" applyFont="1" applyProtection="1"/>
    <xf numFmtId="0" fontId="1" fillId="2" borderId="0" xfId="0" applyFont="1" applyFill="1" applyProtection="1"/>
    <xf numFmtId="0" fontId="0" fillId="2" borderId="0" xfId="0" applyFill="1" applyProtection="1"/>
    <xf numFmtId="9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4" fillId="0" borderId="0" xfId="0" applyFont="1" applyProtection="1"/>
    <xf numFmtId="0" fontId="0" fillId="2" borderId="1" xfId="0" applyFill="1" applyBorder="1" applyProtection="1"/>
    <xf numFmtId="0" fontId="1" fillId="7" borderId="2" xfId="0" applyFont="1" applyFill="1" applyBorder="1" applyAlignment="1" applyProtection="1">
      <alignment horizontal="left"/>
    </xf>
    <xf numFmtId="0" fontId="1" fillId="7" borderId="6" xfId="0" applyFont="1" applyFill="1" applyBorder="1" applyAlignment="1" applyProtection="1">
      <alignment horizontal="left"/>
    </xf>
    <xf numFmtId="0" fontId="1" fillId="7" borderId="0" xfId="0" applyFont="1" applyFill="1" applyAlignment="1" applyProtection="1">
      <alignment horizontal="left"/>
    </xf>
    <xf numFmtId="1" fontId="1" fillId="5" borderId="2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/>
    </xf>
    <xf numFmtId="1" fontId="1" fillId="5" borderId="0" xfId="0" applyNumberFormat="1" applyFont="1" applyFill="1" applyAlignment="1" applyProtection="1">
      <alignment horizontal="center"/>
    </xf>
    <xf numFmtId="0" fontId="1" fillId="10" borderId="2" xfId="0" applyFont="1" applyFill="1" applyBorder="1" applyProtection="1"/>
    <xf numFmtId="0" fontId="1" fillId="10" borderId="6" xfId="0" applyFont="1" applyFill="1" applyBorder="1" applyProtection="1"/>
    <xf numFmtId="0" fontId="8" fillId="10" borderId="2" xfId="0" applyFont="1" applyFill="1" applyBorder="1" applyProtection="1"/>
    <xf numFmtId="0" fontId="8" fillId="10" borderId="6" xfId="0" applyFont="1" applyFill="1" applyBorder="1" applyProtection="1"/>
    <xf numFmtId="0" fontId="8" fillId="10" borderId="6" xfId="0" applyFont="1" applyFill="1" applyBorder="1" applyAlignment="1" applyProtection="1">
      <alignment horizontal="center"/>
    </xf>
    <xf numFmtId="0" fontId="2" fillId="10" borderId="2" xfId="0" applyFont="1" applyFill="1" applyBorder="1" applyAlignment="1" applyProtection="1">
      <alignment horizontal="right"/>
    </xf>
    <xf numFmtId="0" fontId="5" fillId="10" borderId="8" xfId="0" applyFont="1" applyFill="1" applyBorder="1" applyProtection="1"/>
    <xf numFmtId="0" fontId="6" fillId="10" borderId="9" xfId="0" applyFont="1" applyFill="1" applyBorder="1" applyAlignment="1" applyProtection="1">
      <alignment horizontal="center"/>
    </xf>
    <xf numFmtId="0" fontId="6" fillId="10" borderId="8" xfId="0" applyFont="1" applyFill="1" applyBorder="1" applyAlignment="1" applyProtection="1">
      <alignment horizontal="center"/>
    </xf>
    <xf numFmtId="0" fontId="5" fillId="10" borderId="6" xfId="0" applyFont="1" applyFill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6" xfId="0" applyFont="1" applyFill="1" applyBorder="1" applyAlignment="1" applyProtection="1">
      <alignment horizontal="center"/>
    </xf>
    <xf numFmtId="0" fontId="2" fillId="0" borderId="0" xfId="0" applyFont="1" applyProtection="1"/>
    <xf numFmtId="0" fontId="5" fillId="0" borderId="0" xfId="0" applyFont="1" applyProtection="1"/>
    <xf numFmtId="6" fontId="5" fillId="0" borderId="0" xfId="0" applyNumberFormat="1" applyFont="1" applyProtection="1"/>
    <xf numFmtId="0" fontId="2" fillId="4" borderId="0" xfId="0" applyFont="1" applyFill="1" applyProtection="1"/>
    <xf numFmtId="0" fontId="1" fillId="4" borderId="0" xfId="0" applyFont="1" applyFill="1" applyProtection="1"/>
    <xf numFmtId="0" fontId="1" fillId="3" borderId="3" xfId="0" applyFont="1" applyFill="1" applyBorder="1" applyProtection="1"/>
    <xf numFmtId="0" fontId="2" fillId="3" borderId="0" xfId="0" applyFont="1" applyFill="1" applyProtection="1"/>
    <xf numFmtId="0" fontId="1" fillId="3" borderId="0" xfId="0" applyFont="1" applyFill="1" applyProtection="1"/>
    <xf numFmtId="0" fontId="1" fillId="6" borderId="3" xfId="0" applyFont="1" applyFill="1" applyBorder="1" applyProtection="1"/>
    <xf numFmtId="0" fontId="1" fillId="6" borderId="0" xfId="0" applyFont="1" applyFill="1" applyProtection="1"/>
    <xf numFmtId="0" fontId="1" fillId="6" borderId="2" xfId="0" applyFont="1" applyFill="1" applyBorder="1" applyProtection="1"/>
    <xf numFmtId="0" fontId="1" fillId="3" borderId="0" xfId="0" applyFont="1" applyFill="1" applyBorder="1" applyProtection="1"/>
    <xf numFmtId="0" fontId="1" fillId="4" borderId="0" xfId="0" applyFont="1" applyFill="1" applyBorder="1" applyProtection="1"/>
    <xf numFmtId="0" fontId="1" fillId="4" borderId="2" xfId="0" applyFont="1" applyFill="1" applyBorder="1" applyProtection="1"/>
    <xf numFmtId="0" fontId="1" fillId="3" borderId="2" xfId="0" applyFont="1" applyFill="1" applyBorder="1" applyProtection="1"/>
    <xf numFmtId="0" fontId="1" fillId="4" borderId="2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9" fillId="0" borderId="10" xfId="0" applyFont="1" applyBorder="1" applyProtection="1"/>
    <xf numFmtId="165" fontId="1" fillId="5" borderId="9" xfId="0" applyNumberFormat="1" applyFont="1" applyFill="1" applyBorder="1" applyAlignment="1" applyProtection="1">
      <alignment horizontal="center"/>
    </xf>
    <xf numFmtId="0" fontId="1" fillId="4" borderId="10" xfId="0" applyFont="1" applyFill="1" applyBorder="1" applyProtection="1"/>
    <xf numFmtId="1" fontId="1" fillId="5" borderId="9" xfId="0" applyNumberFormat="1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1" fillId="5" borderId="9" xfId="0" applyFont="1" applyFill="1" applyBorder="1" applyAlignment="1" applyProtection="1">
      <alignment horizontal="center"/>
    </xf>
    <xf numFmtId="165" fontId="1" fillId="5" borderId="10" xfId="0" applyNumberFormat="1" applyFont="1" applyFill="1" applyBorder="1" applyAlignment="1" applyProtection="1">
      <alignment horizontal="center"/>
    </xf>
    <xf numFmtId="0" fontId="1" fillId="6" borderId="10" xfId="0" applyFont="1" applyFill="1" applyBorder="1" applyProtection="1"/>
    <xf numFmtId="165" fontId="1" fillId="5" borderId="5" xfId="0" applyNumberFormat="1" applyFont="1" applyFill="1" applyBorder="1" applyAlignment="1" applyProtection="1">
      <alignment horizontal="center"/>
    </xf>
    <xf numFmtId="0" fontId="1" fillId="4" borderId="11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1" fontId="1" fillId="5" borderId="5" xfId="0" applyNumberFormat="1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3" borderId="1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165" fontId="1" fillId="5" borderId="11" xfId="0" applyNumberFormat="1" applyFont="1" applyFill="1" applyBorder="1" applyAlignment="1" applyProtection="1">
      <alignment horizontal="center"/>
    </xf>
    <xf numFmtId="0" fontId="1" fillId="6" borderId="11" xfId="0" applyFont="1" applyFill="1" applyBorder="1" applyProtection="1"/>
    <xf numFmtId="0" fontId="1" fillId="6" borderId="1" xfId="0" applyFont="1" applyFill="1" applyBorder="1" applyAlignment="1" applyProtection="1">
      <alignment horizontal="center"/>
    </xf>
    <xf numFmtId="0" fontId="9" fillId="0" borderId="0" xfId="0" applyFont="1" applyProtection="1"/>
    <xf numFmtId="0" fontId="1" fillId="4" borderId="8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6" fontId="1" fillId="0" borderId="0" xfId="0" applyNumberFormat="1" applyFont="1" applyProtection="1"/>
    <xf numFmtId="0" fontId="1" fillId="8" borderId="0" xfId="0" applyFont="1" applyFill="1" applyProtection="1"/>
    <xf numFmtId="8" fontId="1" fillId="8" borderId="0" xfId="0" applyNumberFormat="1" applyFont="1" applyFill="1" applyProtection="1"/>
    <xf numFmtId="165" fontId="2" fillId="5" borderId="0" xfId="0" applyNumberFormat="1" applyFont="1" applyFill="1" applyAlignment="1" applyProtection="1">
      <alignment horizontal="center"/>
    </xf>
    <xf numFmtId="0" fontId="1" fillId="2" borderId="12" xfId="0" applyFont="1" applyFill="1" applyBorder="1" applyProtection="1"/>
    <xf numFmtId="0" fontId="1" fillId="2" borderId="13" xfId="0" applyFont="1" applyFill="1" applyBorder="1" applyProtection="1"/>
    <xf numFmtId="0" fontId="1" fillId="9" borderId="0" xfId="0" applyFont="1" applyFill="1" applyAlignment="1" applyProtection="1">
      <alignment horizontal="right"/>
    </xf>
    <xf numFmtId="0" fontId="1" fillId="2" borderId="3" xfId="0" applyFont="1" applyFill="1" applyBorder="1" applyProtection="1"/>
    <xf numFmtId="0" fontId="1" fillId="2" borderId="2" xfId="0" applyFont="1" applyFill="1" applyBorder="1" applyProtection="1"/>
    <xf numFmtId="164" fontId="1" fillId="4" borderId="1" xfId="1" applyFont="1" applyFill="1" applyBorder="1" applyAlignment="1" applyProtection="1">
      <alignment horizontal="center"/>
    </xf>
    <xf numFmtId="165" fontId="1" fillId="9" borderId="0" xfId="0" applyNumberFormat="1" applyFont="1" applyFill="1" applyAlignment="1" applyProtection="1">
      <alignment horizontal="center"/>
    </xf>
    <xf numFmtId="0" fontId="1" fillId="2" borderId="7" xfId="0" applyFont="1" applyFill="1" applyBorder="1" applyProtection="1"/>
    <xf numFmtId="0" fontId="1" fillId="2" borderId="9" xfId="0" applyFont="1" applyFill="1" applyBorder="1" applyProtection="1"/>
    <xf numFmtId="165" fontId="1" fillId="2" borderId="1" xfId="0" applyNumberFormat="1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1" fillId="7" borderId="0" xfId="0" applyFont="1" applyFill="1" applyProtection="1"/>
    <xf numFmtId="0" fontId="5" fillId="10" borderId="2" xfId="0" applyFont="1" applyFill="1" applyBorder="1" applyProtection="1"/>
    <xf numFmtId="0" fontId="6" fillId="0" borderId="0" xfId="0" applyFont="1" applyProtection="1"/>
    <xf numFmtId="0" fontId="11" fillId="0" borderId="0" xfId="0" applyFont="1" applyProtection="1"/>
    <xf numFmtId="0" fontId="1" fillId="3" borderId="0" xfId="0" applyFont="1" applyFill="1" applyAlignment="1" applyProtection="1">
      <alignment horizontal="right"/>
    </xf>
    <xf numFmtId="0" fontId="9" fillId="0" borderId="11" xfId="0" applyFont="1" applyBorder="1" applyProtection="1"/>
    <xf numFmtId="0" fontId="0" fillId="0" borderId="0" xfId="0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90323</xdr:colOff>
      <xdr:row>0</xdr:row>
      <xdr:rowOff>16422</xdr:rowOff>
    </xdr:from>
    <xdr:to>
      <xdr:col>11</xdr:col>
      <xdr:colOff>591206</xdr:colOff>
      <xdr:row>5</xdr:row>
      <xdr:rowOff>41056</xdr:rowOff>
    </xdr:to>
    <xdr:pic>
      <xdr:nvPicPr>
        <xdr:cNvPr id="2" name="Grafik 1" descr="neues M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7737" y="16422"/>
          <a:ext cx="1075668" cy="1075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116" zoomScaleNormal="116" workbookViewId="0">
      <selection activeCell="E61" sqref="E61"/>
    </sheetView>
  </sheetViews>
  <sheetFormatPr baseColWidth="10" defaultColWidth="10.85546875" defaultRowHeight="15" x14ac:dyDescent="0.25"/>
  <cols>
    <col min="1" max="1" width="8.28515625" style="110" customWidth="1"/>
    <col min="2" max="3" width="9.140625" style="110" customWidth="1"/>
    <col min="4" max="4" width="11.5703125" style="110" customWidth="1"/>
    <col min="5" max="5" width="10.5703125" style="110" customWidth="1"/>
    <col min="6" max="6" width="12.7109375" style="110" customWidth="1"/>
    <col min="7" max="7" width="9.85546875" style="110" customWidth="1"/>
    <col min="8" max="8" width="10.42578125" style="110" customWidth="1"/>
    <col min="9" max="10" width="9.85546875" style="110" customWidth="1"/>
    <col min="11" max="11" width="8.5703125" style="110" customWidth="1"/>
    <col min="12" max="12" width="11" style="110" customWidth="1"/>
    <col min="13" max="13" width="9.28515625" style="110" customWidth="1"/>
    <col min="14" max="14" width="6.7109375" style="110" customWidth="1"/>
    <col min="15" max="15" width="5.5703125" style="110" bestFit="1" customWidth="1"/>
    <col min="16" max="17" width="10.85546875" style="110"/>
    <col min="18" max="18" width="7.5703125" style="110" customWidth="1"/>
    <col min="19" max="16384" width="10.85546875" style="110"/>
  </cols>
  <sheetData>
    <row r="1" spans="1:13" ht="31.5" x14ac:dyDescent="0.5">
      <c r="A1" s="2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3" t="s">
        <v>1</v>
      </c>
      <c r="C3" s="4"/>
      <c r="D3" s="4" t="s">
        <v>8</v>
      </c>
      <c r="E3" s="5" t="s">
        <v>55</v>
      </c>
      <c r="F3" s="6"/>
      <c r="G3" s="7" t="s">
        <v>56</v>
      </c>
      <c r="H3" s="7"/>
      <c r="I3" s="8"/>
      <c r="J3" s="2"/>
      <c r="K3" s="2"/>
      <c r="L3" s="2"/>
      <c r="M3" s="2"/>
    </row>
    <row r="4" spans="1:13" x14ac:dyDescent="0.25">
      <c r="A4" s="2"/>
      <c r="B4" s="4" t="s">
        <v>58</v>
      </c>
      <c r="C4" s="4"/>
      <c r="D4" s="4" t="s">
        <v>9</v>
      </c>
      <c r="E4" s="9">
        <v>35</v>
      </c>
      <c r="F4" s="6" t="s">
        <v>11</v>
      </c>
      <c r="G4" s="10">
        <v>35</v>
      </c>
      <c r="H4" s="7" t="s">
        <v>11</v>
      </c>
      <c r="I4" s="8"/>
      <c r="J4" s="2"/>
      <c r="K4" s="2"/>
      <c r="L4" s="2"/>
      <c r="M4" s="2"/>
    </row>
    <row r="5" spans="1:13" x14ac:dyDescent="0.25">
      <c r="A5" s="2"/>
      <c r="B5" s="4"/>
      <c r="C5" s="4"/>
      <c r="D5" s="2"/>
      <c r="E5" s="9">
        <v>230</v>
      </c>
      <c r="F5" s="6" t="s">
        <v>33</v>
      </c>
      <c r="G5" s="10">
        <v>190</v>
      </c>
      <c r="H5" s="7" t="s">
        <v>52</v>
      </c>
      <c r="I5" s="8"/>
      <c r="J5" s="2"/>
      <c r="K5" s="2"/>
      <c r="L5" s="2"/>
      <c r="M5" s="2"/>
    </row>
    <row r="6" spans="1:13" x14ac:dyDescent="0.25">
      <c r="A6" s="2"/>
      <c r="B6" s="4"/>
      <c r="C6" s="4"/>
      <c r="D6" s="11"/>
      <c r="E6" s="12">
        <f>E5/E4*100</f>
        <v>657.14285714285711</v>
      </c>
      <c r="F6" s="6" t="s">
        <v>10</v>
      </c>
      <c r="G6" s="13">
        <f>G5/G4*100</f>
        <v>542.85714285714289</v>
      </c>
      <c r="H6" s="7" t="s">
        <v>10</v>
      </c>
      <c r="I6" s="8"/>
      <c r="J6" s="2"/>
      <c r="K6" s="2"/>
      <c r="L6" s="2"/>
      <c r="M6" s="2"/>
    </row>
    <row r="7" spans="1:13" x14ac:dyDescent="0.25">
      <c r="A7" s="2"/>
      <c r="B7" s="4"/>
      <c r="C7" s="4"/>
      <c r="D7" s="14" t="s">
        <v>79</v>
      </c>
      <c r="E7" s="15" t="s">
        <v>78</v>
      </c>
      <c r="F7" s="4"/>
      <c r="G7" s="13">
        <f>G6*1.35</f>
        <v>732.857142857143</v>
      </c>
      <c r="H7" s="7" t="s">
        <v>74</v>
      </c>
      <c r="I7" s="16" t="s">
        <v>66</v>
      </c>
      <c r="J7" s="17">
        <f>(G7/E6)-1</f>
        <v>0.11521739130434816</v>
      </c>
      <c r="K7" s="2" t="s">
        <v>75</v>
      </c>
      <c r="L7" s="18"/>
      <c r="M7" s="2"/>
    </row>
    <row r="8" spans="1:13" x14ac:dyDescent="0.25">
      <c r="A8" s="2"/>
      <c r="B8" s="4" t="s">
        <v>2</v>
      </c>
      <c r="C8" s="4" t="s">
        <v>3</v>
      </c>
      <c r="D8" s="14">
        <v>15</v>
      </c>
      <c r="E8" s="19">
        <f>(D8/E$6)*1000</f>
        <v>22.826086956521738</v>
      </c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4"/>
      <c r="C9" s="4" t="s">
        <v>4</v>
      </c>
      <c r="D9" s="14">
        <v>20</v>
      </c>
      <c r="E9" s="19">
        <f t="shared" ref="E9:E12" si="0">(D9/E$6)*1000</f>
        <v>30.434782608695652</v>
      </c>
      <c r="F9" s="4" t="s">
        <v>67</v>
      </c>
      <c r="G9" s="2"/>
      <c r="H9" s="2"/>
      <c r="I9" s="2"/>
      <c r="J9" s="2"/>
      <c r="K9" s="2"/>
      <c r="L9" s="2"/>
      <c r="M9" s="2"/>
    </row>
    <row r="10" spans="1:13" x14ac:dyDescent="0.25">
      <c r="A10" s="2"/>
      <c r="B10" s="4"/>
      <c r="C10" s="4" t="s">
        <v>5</v>
      </c>
      <c r="D10" s="14">
        <v>25</v>
      </c>
      <c r="E10" s="19">
        <f t="shared" si="0"/>
        <v>38.04347826086957</v>
      </c>
      <c r="F10" s="20">
        <f xml:space="preserve"> (100% - L12)</f>
        <v>0.88478260869565184</v>
      </c>
      <c r="G10" s="2"/>
      <c r="H10" s="2"/>
      <c r="I10" s="21" t="s">
        <v>57</v>
      </c>
      <c r="J10" s="21"/>
      <c r="K10" s="22"/>
      <c r="L10" s="4" t="s">
        <v>76</v>
      </c>
      <c r="M10" s="4"/>
    </row>
    <row r="11" spans="1:13" x14ac:dyDescent="0.25">
      <c r="A11" s="2"/>
      <c r="B11" s="4"/>
      <c r="C11" s="4" t="s">
        <v>6</v>
      </c>
      <c r="D11" s="14">
        <v>30</v>
      </c>
      <c r="E11" s="19">
        <f t="shared" si="0"/>
        <v>45.652173913043477</v>
      </c>
      <c r="F11" s="2"/>
      <c r="G11" s="2"/>
      <c r="H11" s="2"/>
      <c r="I11" s="21" t="s">
        <v>27</v>
      </c>
      <c r="J11" s="21"/>
      <c r="K11" s="22"/>
      <c r="L11" s="20" t="s">
        <v>77</v>
      </c>
      <c r="M11" s="4"/>
    </row>
    <row r="12" spans="1:13" x14ac:dyDescent="0.25">
      <c r="A12" s="2"/>
      <c r="B12" s="4"/>
      <c r="C12" s="4" t="s">
        <v>7</v>
      </c>
      <c r="D12" s="14">
        <v>33</v>
      </c>
      <c r="E12" s="19">
        <f t="shared" si="0"/>
        <v>50.217391304347835</v>
      </c>
      <c r="F12" s="2"/>
      <c r="G12" s="2"/>
      <c r="H12" s="2"/>
      <c r="I12" s="21"/>
      <c r="J12" s="21"/>
      <c r="K12" s="22"/>
      <c r="L12" s="23">
        <f>J7</f>
        <v>0.11521739130434816</v>
      </c>
      <c r="M12" s="2"/>
    </row>
    <row r="13" spans="1:13" x14ac:dyDescent="0.25">
      <c r="A13" s="2"/>
      <c r="B13" s="2"/>
      <c r="C13" s="2"/>
      <c r="D13" s="24"/>
      <c r="E13" s="25"/>
      <c r="F13" s="2"/>
      <c r="G13" s="2"/>
      <c r="H13" s="2"/>
      <c r="I13" s="26" t="s">
        <v>14</v>
      </c>
      <c r="J13" s="27">
        <v>6</v>
      </c>
      <c r="K13" s="28"/>
      <c r="L13" s="114" t="s">
        <v>72</v>
      </c>
      <c r="M13" s="115"/>
    </row>
    <row r="14" spans="1:13" ht="26.25" x14ac:dyDescent="0.4">
      <c r="A14" s="2"/>
      <c r="B14" s="29" t="s">
        <v>12</v>
      </c>
      <c r="C14" s="2"/>
      <c r="D14" s="24"/>
      <c r="E14" s="25"/>
      <c r="F14" s="2"/>
      <c r="G14" s="2"/>
      <c r="H14" s="2"/>
      <c r="I14" s="26" t="s">
        <v>15</v>
      </c>
      <c r="J14" s="27">
        <v>13</v>
      </c>
      <c r="K14" s="28"/>
      <c r="L14" s="26" t="s">
        <v>71</v>
      </c>
      <c r="M14" s="30"/>
    </row>
    <row r="15" spans="1:13" x14ac:dyDescent="0.25">
      <c r="A15" s="2"/>
      <c r="B15" s="4" t="s">
        <v>16</v>
      </c>
      <c r="C15" s="4"/>
      <c r="D15" s="4"/>
      <c r="E15" s="4"/>
      <c r="F15" s="4"/>
      <c r="G15" s="4"/>
      <c r="H15" s="4"/>
      <c r="I15" s="26" t="s">
        <v>31</v>
      </c>
      <c r="J15" s="27">
        <v>22</v>
      </c>
      <c r="K15" s="27"/>
      <c r="L15" s="114" t="s">
        <v>70</v>
      </c>
      <c r="M15" s="115"/>
    </row>
    <row r="16" spans="1:13" ht="9" customHeight="1" x14ac:dyDescent="0.2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 customHeight="1" x14ac:dyDescent="0.25">
      <c r="A17" s="2"/>
      <c r="B17" s="4" t="s">
        <v>28</v>
      </c>
      <c r="C17" s="4" t="s">
        <v>24</v>
      </c>
      <c r="D17" s="4"/>
      <c r="E17" s="31" t="s">
        <v>29</v>
      </c>
      <c r="F17" s="32" t="s">
        <v>30</v>
      </c>
      <c r="G17" s="33" t="s">
        <v>32</v>
      </c>
      <c r="H17" s="15"/>
      <c r="I17" s="4"/>
      <c r="J17" s="4"/>
      <c r="K17" s="4"/>
      <c r="L17" s="4"/>
      <c r="M17" s="4"/>
    </row>
    <row r="18" spans="1:13" x14ac:dyDescent="0.25">
      <c r="A18" s="2"/>
      <c r="B18" s="4"/>
      <c r="C18" s="4" t="s">
        <v>3</v>
      </c>
      <c r="D18" s="4"/>
      <c r="E18" s="34">
        <f>E8*J$13</f>
        <v>136.95652173913044</v>
      </c>
      <c r="F18" s="35">
        <f>E8*J$14</f>
        <v>296.73913043478262</v>
      </c>
      <c r="G18" s="36">
        <f>E8*J$15</f>
        <v>502.17391304347825</v>
      </c>
      <c r="H18" s="2"/>
      <c r="I18" s="37"/>
      <c r="J18" s="38"/>
      <c r="K18" s="39" t="s">
        <v>59</v>
      </c>
      <c r="L18" s="40" t="s">
        <v>15</v>
      </c>
      <c r="M18" s="41" t="s">
        <v>60</v>
      </c>
    </row>
    <row r="19" spans="1:13" ht="16.5" customHeight="1" x14ac:dyDescent="0.3">
      <c r="A19" s="2"/>
      <c r="B19" s="4"/>
      <c r="C19" s="4" t="s">
        <v>4</v>
      </c>
      <c r="D19" s="4"/>
      <c r="E19" s="34">
        <f>E9*J$13</f>
        <v>182.60869565217391</v>
      </c>
      <c r="F19" s="35">
        <f>E9*J$14</f>
        <v>395.6521739130435</v>
      </c>
      <c r="G19" s="36">
        <f>E9*J$15</f>
        <v>669.56521739130437</v>
      </c>
      <c r="H19" s="2"/>
      <c r="I19" s="42" t="s">
        <v>43</v>
      </c>
      <c r="J19" s="43" t="s">
        <v>61</v>
      </c>
      <c r="K19" s="44">
        <v>80</v>
      </c>
      <c r="L19" s="44">
        <v>200</v>
      </c>
      <c r="M19" s="45">
        <v>320</v>
      </c>
    </row>
    <row r="20" spans="1:13" ht="18.75" x14ac:dyDescent="0.3">
      <c r="A20" s="2"/>
      <c r="B20" s="4"/>
      <c r="C20" s="4" t="s">
        <v>5</v>
      </c>
      <c r="D20" s="4"/>
      <c r="E20" s="34">
        <f>E10*J$13</f>
        <v>228.26086956521743</v>
      </c>
      <c r="F20" s="35">
        <f>E10*J$14</f>
        <v>494.56521739130443</v>
      </c>
      <c r="G20" s="36">
        <f>E10*J$15</f>
        <v>836.95652173913049</v>
      </c>
      <c r="H20" s="2"/>
      <c r="I20" s="42" t="s">
        <v>63</v>
      </c>
      <c r="J20" s="46" t="s">
        <v>62</v>
      </c>
      <c r="K20" s="47"/>
      <c r="L20" s="47"/>
      <c r="M20" s="48"/>
    </row>
    <row r="21" spans="1:13" ht="15.75" customHeight="1" x14ac:dyDescent="0.3">
      <c r="A21" s="2"/>
      <c r="B21" s="4"/>
      <c r="C21" s="4" t="s">
        <v>6</v>
      </c>
      <c r="D21" s="4"/>
      <c r="E21" s="34">
        <f>E11*J$13</f>
        <v>273.91304347826087</v>
      </c>
      <c r="F21" s="35">
        <f>E11*J$14</f>
        <v>593.47826086956525</v>
      </c>
      <c r="G21" s="36">
        <f>E11*J$15</f>
        <v>1004.3478260869565</v>
      </c>
      <c r="H21" s="2"/>
      <c r="I21" s="42" t="s">
        <v>65</v>
      </c>
      <c r="J21" s="46" t="s">
        <v>42</v>
      </c>
      <c r="K21" s="47">
        <v>50</v>
      </c>
      <c r="L21" s="47">
        <v>100</v>
      </c>
      <c r="M21" s="48">
        <v>170</v>
      </c>
    </row>
    <row r="22" spans="1:13" ht="15" customHeight="1" x14ac:dyDescent="0.3">
      <c r="A22" s="2"/>
      <c r="B22" s="4"/>
      <c r="C22" s="4" t="s">
        <v>7</v>
      </c>
      <c r="D22" s="4"/>
      <c r="E22" s="34">
        <f>E12*J$13</f>
        <v>301.304347826087</v>
      </c>
      <c r="F22" s="35">
        <f>E12*J$14</f>
        <v>652.82608695652186</v>
      </c>
      <c r="G22" s="36">
        <f>E12*J$15</f>
        <v>1104.7826086956525</v>
      </c>
      <c r="H22" s="49"/>
      <c r="I22" s="2"/>
      <c r="J22" s="50"/>
      <c r="K22" s="51"/>
      <c r="L22" s="51"/>
      <c r="M22" s="50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.75" x14ac:dyDescent="0.3">
      <c r="A24" s="2"/>
      <c r="B24" s="52" t="s">
        <v>18</v>
      </c>
      <c r="C24" s="53"/>
      <c r="D24" s="53"/>
      <c r="E24" s="53"/>
      <c r="F24" s="54"/>
      <c r="G24" s="55" t="s">
        <v>46</v>
      </c>
      <c r="H24" s="56"/>
      <c r="I24" s="56"/>
      <c r="J24" s="57"/>
      <c r="K24" s="58"/>
      <c r="L24" s="58"/>
      <c r="M24" s="59"/>
    </row>
    <row r="25" spans="1:13" x14ac:dyDescent="0.25">
      <c r="A25" s="2"/>
      <c r="B25" s="53"/>
      <c r="C25" s="53"/>
      <c r="D25" s="53"/>
      <c r="E25" s="53"/>
      <c r="F25" s="54"/>
      <c r="G25" s="60"/>
      <c r="H25" s="60"/>
      <c r="I25" s="60"/>
      <c r="J25" s="57"/>
      <c r="K25" s="58"/>
      <c r="L25" s="58"/>
      <c r="M25" s="59"/>
    </row>
    <row r="26" spans="1:13" x14ac:dyDescent="0.25">
      <c r="A26" s="2"/>
      <c r="B26" s="61">
        <v>2.75</v>
      </c>
      <c r="C26" s="61" t="s">
        <v>44</v>
      </c>
      <c r="D26" s="61"/>
      <c r="E26" s="62"/>
      <c r="F26" s="54">
        <v>2.5</v>
      </c>
      <c r="G26" s="60" t="s">
        <v>23</v>
      </c>
      <c r="H26" s="60"/>
      <c r="I26" s="63"/>
      <c r="J26" s="58">
        <v>2.25</v>
      </c>
      <c r="K26" s="58" t="s">
        <v>25</v>
      </c>
      <c r="L26" s="58"/>
      <c r="M26" s="59"/>
    </row>
    <row r="27" spans="1:13" x14ac:dyDescent="0.25">
      <c r="A27" s="2"/>
      <c r="B27" s="61"/>
      <c r="C27" s="61" t="s">
        <v>19</v>
      </c>
      <c r="D27" s="61"/>
      <c r="E27" s="62"/>
      <c r="F27" s="54"/>
      <c r="G27" s="60" t="s">
        <v>19</v>
      </c>
      <c r="H27" s="60"/>
      <c r="I27" s="63"/>
      <c r="J27" s="58"/>
      <c r="K27" s="58" t="s">
        <v>19</v>
      </c>
      <c r="L27" s="58"/>
      <c r="M27" s="59"/>
    </row>
    <row r="28" spans="1:13" x14ac:dyDescent="0.25">
      <c r="A28" s="2"/>
      <c r="B28" s="64" t="s">
        <v>45</v>
      </c>
      <c r="C28" s="61"/>
      <c r="D28" s="61" t="s">
        <v>20</v>
      </c>
      <c r="E28" s="62" t="s">
        <v>26</v>
      </c>
      <c r="F28" s="65" t="s">
        <v>45</v>
      </c>
      <c r="G28" s="60"/>
      <c r="H28" s="60" t="s">
        <v>22</v>
      </c>
      <c r="I28" s="63" t="s">
        <v>26</v>
      </c>
      <c r="J28" s="58" t="s">
        <v>45</v>
      </c>
      <c r="K28" s="58"/>
      <c r="L28" s="58" t="s">
        <v>22</v>
      </c>
      <c r="M28" s="59" t="s">
        <v>26</v>
      </c>
    </row>
    <row r="29" spans="1:13" x14ac:dyDescent="0.25">
      <c r="A29" s="66" t="s">
        <v>59</v>
      </c>
      <c r="B29" s="67">
        <f>J13/B$26</f>
        <v>2.1818181818181817</v>
      </c>
      <c r="C29" s="68" t="s">
        <v>17</v>
      </c>
      <c r="D29" s="111">
        <v>18</v>
      </c>
      <c r="E29" s="69">
        <f>B29*D$29</f>
        <v>39.272727272727266</v>
      </c>
      <c r="F29" s="70">
        <f>J13/F$26</f>
        <v>2.4</v>
      </c>
      <c r="G29" s="71" t="s">
        <v>21</v>
      </c>
      <c r="H29" s="112">
        <v>25</v>
      </c>
      <c r="I29" s="72">
        <f>F29*H$29</f>
        <v>60</v>
      </c>
      <c r="J29" s="73">
        <f>J13/J$26</f>
        <v>2.6666666666666665</v>
      </c>
      <c r="K29" s="74" t="s">
        <v>21</v>
      </c>
      <c r="L29" s="113">
        <v>35</v>
      </c>
      <c r="M29" s="69">
        <f>L$29*J29</f>
        <v>93.333333333333329</v>
      </c>
    </row>
    <row r="30" spans="1:13" x14ac:dyDescent="0.25">
      <c r="A30" s="66" t="s">
        <v>15</v>
      </c>
      <c r="B30" s="75">
        <f>J14/B$26</f>
        <v>4.7272727272727275</v>
      </c>
      <c r="C30" s="76" t="s">
        <v>17</v>
      </c>
      <c r="D30" s="77">
        <f>D29</f>
        <v>18</v>
      </c>
      <c r="E30" s="78">
        <f>B30*D$29</f>
        <v>85.090909090909093</v>
      </c>
      <c r="F30" s="79">
        <f>J14/F$26</f>
        <v>5.2</v>
      </c>
      <c r="G30" s="80" t="s">
        <v>21</v>
      </c>
      <c r="H30" s="81">
        <f>H29</f>
        <v>25</v>
      </c>
      <c r="I30" s="78">
        <f>F30*H$29</f>
        <v>130</v>
      </c>
      <c r="J30" s="82">
        <f>J14/J$26</f>
        <v>5.7777777777777777</v>
      </c>
      <c r="K30" s="83" t="s">
        <v>21</v>
      </c>
      <c r="L30" s="84">
        <f>L29</f>
        <v>35</v>
      </c>
      <c r="M30" s="78">
        <f>L$29*J30</f>
        <v>202.22222222222223</v>
      </c>
    </row>
    <row r="31" spans="1:13" x14ac:dyDescent="0.25">
      <c r="A31" s="85" t="s">
        <v>69</v>
      </c>
      <c r="B31" s="72">
        <f>J15/B$26</f>
        <v>8</v>
      </c>
      <c r="C31" s="68" t="s">
        <v>17</v>
      </c>
      <c r="D31" s="86">
        <f>D29</f>
        <v>18</v>
      </c>
      <c r="E31" s="69">
        <f>B31*D$29</f>
        <v>144</v>
      </c>
      <c r="F31" s="70">
        <f>J15/F$26</f>
        <v>8.8000000000000007</v>
      </c>
      <c r="G31" s="71" t="s">
        <v>21</v>
      </c>
      <c r="H31" s="87">
        <f>H29</f>
        <v>25</v>
      </c>
      <c r="I31" s="69">
        <f>F31*H$29</f>
        <v>220.00000000000003</v>
      </c>
      <c r="J31" s="73">
        <f>J15/J$26</f>
        <v>9.7777777777777786</v>
      </c>
      <c r="K31" s="74" t="s">
        <v>21</v>
      </c>
      <c r="L31" s="88">
        <f>L29</f>
        <v>35</v>
      </c>
      <c r="M31" s="69">
        <f>L$29*J31</f>
        <v>342.22222222222223</v>
      </c>
    </row>
    <row r="32" spans="1:13" ht="9" customHeight="1" x14ac:dyDescent="0.25">
      <c r="A32" s="2"/>
      <c r="B32" s="2"/>
      <c r="C32" s="2"/>
      <c r="D32" s="2"/>
      <c r="E32" s="4"/>
      <c r="F32" s="4"/>
      <c r="G32" s="4"/>
      <c r="H32" s="4"/>
      <c r="I32" s="4"/>
      <c r="J32" s="4"/>
      <c r="K32" s="89"/>
      <c r="L32" s="89"/>
      <c r="M32" s="2"/>
    </row>
    <row r="33" spans="1:13" ht="36" customHeight="1" x14ac:dyDescent="0.4">
      <c r="A33" s="2"/>
      <c r="B33" s="29" t="s">
        <v>13</v>
      </c>
      <c r="C33" s="2"/>
      <c r="D33" s="2"/>
      <c r="E33" s="4"/>
      <c r="F33" s="4"/>
      <c r="G33" s="4"/>
      <c r="H33" s="4"/>
      <c r="I33" s="4"/>
      <c r="J33" s="4"/>
      <c r="K33" s="89"/>
      <c r="L33" s="89"/>
      <c r="M33" s="2"/>
    </row>
    <row r="34" spans="1:13" x14ac:dyDescent="0.25">
      <c r="A34" s="2"/>
      <c r="B34" s="2"/>
      <c r="C34" s="2"/>
      <c r="D34" s="2"/>
      <c r="E34" s="4"/>
      <c r="F34" s="4" t="s">
        <v>64</v>
      </c>
      <c r="G34" s="4"/>
      <c r="H34" s="4"/>
      <c r="I34" s="4"/>
      <c r="J34" s="4"/>
      <c r="K34" s="89"/>
      <c r="L34" s="89"/>
      <c r="M34" s="2"/>
    </row>
    <row r="35" spans="1:13" x14ac:dyDescent="0.25">
      <c r="A35" s="2"/>
      <c r="B35" s="90" t="s">
        <v>47</v>
      </c>
      <c r="C35" s="90" t="s">
        <v>48</v>
      </c>
      <c r="D35" s="90"/>
      <c r="E35" s="91">
        <v>1.7</v>
      </c>
      <c r="F35" s="4" t="s">
        <v>82</v>
      </c>
      <c r="G35" s="4"/>
      <c r="H35" s="4"/>
      <c r="I35" s="4"/>
      <c r="J35" s="4"/>
      <c r="K35" s="4"/>
      <c r="L35" s="89"/>
      <c r="M35" s="4"/>
    </row>
    <row r="36" spans="1:13" ht="18.75" x14ac:dyDescent="0.3">
      <c r="A36" s="2"/>
      <c r="B36" s="90"/>
      <c r="C36" s="90" t="s">
        <v>81</v>
      </c>
      <c r="D36" s="90"/>
      <c r="E36" s="91">
        <v>2</v>
      </c>
      <c r="F36" s="92">
        <f>E35+E36+E37</f>
        <v>8.1999999999999993</v>
      </c>
      <c r="G36" s="4" t="s">
        <v>26</v>
      </c>
      <c r="H36" s="4"/>
      <c r="I36" s="4"/>
      <c r="J36" s="4"/>
      <c r="K36" s="4"/>
      <c r="L36" s="89"/>
      <c r="M36" s="4"/>
    </row>
    <row r="37" spans="1:13" x14ac:dyDescent="0.25">
      <c r="A37" s="2"/>
      <c r="B37" s="90"/>
      <c r="C37" s="90" t="s">
        <v>49</v>
      </c>
      <c r="D37" s="90"/>
      <c r="E37" s="91">
        <v>4.5</v>
      </c>
      <c r="F37" s="4"/>
      <c r="G37" s="7"/>
      <c r="H37" s="7" t="s">
        <v>40</v>
      </c>
      <c r="I37" s="7"/>
      <c r="J37" s="7"/>
      <c r="K37" s="7"/>
      <c r="L37" s="4"/>
      <c r="M37" s="4"/>
    </row>
    <row r="38" spans="1:13" x14ac:dyDescent="0.25">
      <c r="A38" s="2"/>
      <c r="B38" s="4"/>
      <c r="C38" s="4"/>
      <c r="D38" s="4"/>
      <c r="E38" s="4"/>
      <c r="F38" s="4"/>
      <c r="G38" s="7"/>
      <c r="H38" s="7" t="s">
        <v>41</v>
      </c>
      <c r="I38" s="7"/>
      <c r="J38" s="7"/>
      <c r="K38" s="7"/>
      <c r="L38" s="93" t="s">
        <v>27</v>
      </c>
      <c r="M38" s="94"/>
    </row>
    <row r="39" spans="1:13" x14ac:dyDescent="0.25">
      <c r="A39" s="2"/>
      <c r="B39" s="53" t="s">
        <v>16</v>
      </c>
      <c r="C39" s="53" t="s">
        <v>34</v>
      </c>
      <c r="D39" s="53"/>
      <c r="E39" s="111">
        <v>10</v>
      </c>
      <c r="F39" s="53" t="s">
        <v>35</v>
      </c>
      <c r="G39" s="95" t="s">
        <v>73</v>
      </c>
      <c r="H39" s="10">
        <f>E39</f>
        <v>10</v>
      </c>
      <c r="I39" s="7" t="s">
        <v>53</v>
      </c>
      <c r="J39" s="7"/>
      <c r="K39" s="7"/>
      <c r="L39" s="96"/>
      <c r="M39" s="97"/>
    </row>
    <row r="40" spans="1:13" x14ac:dyDescent="0.25">
      <c r="A40" s="2"/>
      <c r="B40" s="53" t="s">
        <v>36</v>
      </c>
      <c r="C40" s="53"/>
      <c r="D40" s="53"/>
      <c r="E40" s="98">
        <f>F36</f>
        <v>8.1999999999999993</v>
      </c>
      <c r="F40" s="53" t="s">
        <v>26</v>
      </c>
      <c r="G40" s="7" t="s">
        <v>3</v>
      </c>
      <c r="H40" s="99">
        <f>E$43*C47/E8</f>
        <v>3.6799999999999997</v>
      </c>
      <c r="I40" s="7" t="s">
        <v>54</v>
      </c>
      <c r="J40" s="7"/>
      <c r="K40" s="7"/>
      <c r="L40" s="100"/>
      <c r="M40" s="101"/>
    </row>
    <row r="41" spans="1:13" x14ac:dyDescent="0.25">
      <c r="A41" s="2"/>
      <c r="B41" s="53" t="s">
        <v>37</v>
      </c>
      <c r="C41" s="53"/>
      <c r="D41" s="53"/>
      <c r="E41" s="77">
        <v>4</v>
      </c>
      <c r="F41" s="53" t="s">
        <v>26</v>
      </c>
      <c r="G41" s="7" t="s">
        <v>4</v>
      </c>
      <c r="H41" s="99">
        <f>E$43*C48/E9</f>
        <v>4.1399999999999988</v>
      </c>
      <c r="I41" s="7"/>
      <c r="J41" s="7"/>
      <c r="K41" s="7"/>
      <c r="L41" s="26" t="s">
        <v>68</v>
      </c>
      <c r="M41" s="102">
        <f>J13+H$42</f>
        <v>10.415999999999999</v>
      </c>
    </row>
    <row r="42" spans="1:13" x14ac:dyDescent="0.25">
      <c r="A42" s="2"/>
      <c r="B42" s="53" t="s">
        <v>38</v>
      </c>
      <c r="C42" s="53"/>
      <c r="D42" s="53"/>
      <c r="E42" s="103">
        <f>E40-E41</f>
        <v>4.1999999999999993</v>
      </c>
      <c r="F42" s="53" t="s">
        <v>26</v>
      </c>
      <c r="G42" s="7" t="s">
        <v>5</v>
      </c>
      <c r="H42" s="99">
        <f>E$43*C49/E10</f>
        <v>4.4159999999999986</v>
      </c>
      <c r="I42" s="7" t="s">
        <v>50</v>
      </c>
      <c r="J42" s="7"/>
      <c r="K42" s="7"/>
      <c r="L42" s="26" t="s">
        <v>15</v>
      </c>
      <c r="M42" s="102">
        <f>J14+H$42</f>
        <v>17.415999999999997</v>
      </c>
    </row>
    <row r="43" spans="1:13" x14ac:dyDescent="0.25">
      <c r="A43" s="2"/>
      <c r="B43" s="53" t="s">
        <v>39</v>
      </c>
      <c r="C43" s="53"/>
      <c r="D43" s="53"/>
      <c r="E43" s="103">
        <f>E39*E42</f>
        <v>41.999999999999993</v>
      </c>
      <c r="F43" s="53" t="s">
        <v>26</v>
      </c>
      <c r="G43" s="7" t="s">
        <v>6</v>
      </c>
      <c r="H43" s="99">
        <f>E$43*C50/E11</f>
        <v>4.5999999999999996</v>
      </c>
      <c r="I43" s="7" t="s">
        <v>51</v>
      </c>
      <c r="J43" s="7"/>
      <c r="K43" s="7"/>
      <c r="L43" s="26" t="s">
        <v>31</v>
      </c>
      <c r="M43" s="102">
        <f>J15+H$42</f>
        <v>26.415999999999997</v>
      </c>
    </row>
    <row r="44" spans="1:13" ht="15" customHeight="1" x14ac:dyDescent="0.25">
      <c r="A44" s="2"/>
      <c r="B44" s="4"/>
      <c r="C44" s="4"/>
      <c r="D44" s="4"/>
      <c r="E44" s="4"/>
      <c r="F44" s="4"/>
      <c r="G44" s="7" t="s">
        <v>7</v>
      </c>
      <c r="H44" s="99">
        <f>E$43*C51/E12</f>
        <v>5.0181818181818159</v>
      </c>
      <c r="I44" s="7"/>
      <c r="J44" s="7"/>
      <c r="K44" s="7"/>
      <c r="L44" s="4"/>
      <c r="M44" s="4"/>
    </row>
    <row r="45" spans="1:13" ht="21.75" customHeight="1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2"/>
      <c r="B46" s="4" t="s">
        <v>28</v>
      </c>
      <c r="C46" s="4" t="s">
        <v>24</v>
      </c>
      <c r="D46" s="4"/>
      <c r="E46" s="33" t="s">
        <v>29</v>
      </c>
      <c r="F46" s="104" t="s">
        <v>30</v>
      </c>
      <c r="G46" s="104" t="s">
        <v>32</v>
      </c>
      <c r="H46" s="4"/>
      <c r="I46" s="4"/>
      <c r="J46" s="4"/>
      <c r="K46" s="4"/>
      <c r="L46" s="4"/>
      <c r="M46" s="4"/>
    </row>
    <row r="47" spans="1:13" ht="18.75" x14ac:dyDescent="0.3">
      <c r="A47" s="2"/>
      <c r="B47" s="4"/>
      <c r="C47" s="4">
        <v>2</v>
      </c>
      <c r="D47" s="4" t="s">
        <v>42</v>
      </c>
      <c r="E47" s="36">
        <f>E18+(C47*E$43)</f>
        <v>220.95652173913044</v>
      </c>
      <c r="F47" s="36">
        <f>F18+(C47*E$43)</f>
        <v>380.73913043478262</v>
      </c>
      <c r="G47" s="36">
        <f>G18+(C47*E$43)</f>
        <v>586.17391304347825</v>
      </c>
      <c r="H47" s="4"/>
      <c r="I47" s="42"/>
      <c r="J47" s="37"/>
      <c r="K47" s="39" t="s">
        <v>59</v>
      </c>
      <c r="L47" s="40" t="s">
        <v>15</v>
      </c>
      <c r="M47" s="41" t="s">
        <v>60</v>
      </c>
    </row>
    <row r="48" spans="1:13" ht="18.75" x14ac:dyDescent="0.3">
      <c r="A48" s="2"/>
      <c r="B48" s="4"/>
      <c r="C48" s="4">
        <v>3</v>
      </c>
      <c r="D48" s="4" t="s">
        <v>42</v>
      </c>
      <c r="E48" s="36">
        <f>E19+(C48*E$43)</f>
        <v>308.60869565217388</v>
      </c>
      <c r="F48" s="36">
        <f>F19+(C48*E$43)</f>
        <v>521.6521739130435</v>
      </c>
      <c r="G48" s="36">
        <f>G19+(C48*E$43)</f>
        <v>795.56521739130437</v>
      </c>
      <c r="H48" s="4"/>
      <c r="I48" s="42" t="s">
        <v>43</v>
      </c>
      <c r="J48" s="43" t="s">
        <v>61</v>
      </c>
      <c r="K48" s="44">
        <v>120</v>
      </c>
      <c r="L48" s="45">
        <v>240</v>
      </c>
      <c r="M48" s="45">
        <v>480</v>
      </c>
    </row>
    <row r="49" spans="1:13" ht="18.75" x14ac:dyDescent="0.3">
      <c r="A49" s="2"/>
      <c r="B49" s="4"/>
      <c r="C49" s="4">
        <v>4</v>
      </c>
      <c r="D49" s="4" t="s">
        <v>42</v>
      </c>
      <c r="E49" s="36">
        <f>E20+(C49*E$43)</f>
        <v>396.26086956521738</v>
      </c>
      <c r="F49" s="36">
        <f>F20+(C49*E$43)</f>
        <v>662.56521739130437</v>
      </c>
      <c r="G49" s="36">
        <f>G20+(C49*E$43)</f>
        <v>1004.9565217391305</v>
      </c>
      <c r="H49" s="2"/>
      <c r="I49" s="42" t="s">
        <v>63</v>
      </c>
      <c r="J49" s="105" t="s">
        <v>62</v>
      </c>
      <c r="K49" s="47"/>
      <c r="L49" s="48"/>
      <c r="M49" s="48"/>
    </row>
    <row r="50" spans="1:13" ht="18.75" x14ac:dyDescent="0.3">
      <c r="A50" s="2"/>
      <c r="B50" s="4"/>
      <c r="C50" s="4">
        <v>5</v>
      </c>
      <c r="D50" s="4" t="s">
        <v>42</v>
      </c>
      <c r="E50" s="36">
        <f>E21+(C50*E$43)</f>
        <v>483.91304347826087</v>
      </c>
      <c r="F50" s="36">
        <f>F21+(C50*E$43)</f>
        <v>803.47826086956525</v>
      </c>
      <c r="G50" s="36">
        <f>G21+(C50*E$43)</f>
        <v>1214.3478260869565</v>
      </c>
      <c r="H50" s="2"/>
      <c r="I50" s="42" t="s">
        <v>65</v>
      </c>
      <c r="J50" s="105" t="s">
        <v>42</v>
      </c>
      <c r="K50" s="47">
        <v>85</v>
      </c>
      <c r="L50" s="48">
        <v>140</v>
      </c>
      <c r="M50" s="48">
        <v>220</v>
      </c>
    </row>
    <row r="51" spans="1:13" ht="15.75" x14ac:dyDescent="0.25">
      <c r="A51" s="2"/>
      <c r="B51" s="4"/>
      <c r="C51" s="4">
        <v>6</v>
      </c>
      <c r="D51" s="4" t="s">
        <v>42</v>
      </c>
      <c r="E51" s="36">
        <f>E22+(C51*E$43)</f>
        <v>553.304347826087</v>
      </c>
      <c r="F51" s="36">
        <f>F22+(C51*E$43)</f>
        <v>904.82608695652175</v>
      </c>
      <c r="G51" s="36">
        <f>G22+(C51*E$43)</f>
        <v>1356.7826086956525</v>
      </c>
      <c r="H51" s="2"/>
      <c r="I51" s="2"/>
      <c r="J51" s="2"/>
      <c r="K51" s="2"/>
      <c r="L51" s="2"/>
      <c r="M51" s="106"/>
    </row>
    <row r="52" spans="1:13" x14ac:dyDescent="0.25">
      <c r="A52" s="2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4"/>
    </row>
    <row r="53" spans="1:13" ht="21" x14ac:dyDescent="0.35">
      <c r="A53" s="107" t="s">
        <v>18</v>
      </c>
      <c r="B53" s="53"/>
      <c r="C53" s="61"/>
      <c r="D53" s="61"/>
      <c r="E53" s="62"/>
      <c r="F53" s="56"/>
      <c r="G53" s="55" t="s">
        <v>46</v>
      </c>
      <c r="H53" s="56"/>
      <c r="I53" s="63"/>
      <c r="J53" s="58"/>
      <c r="K53" s="58"/>
      <c r="L53" s="58"/>
      <c r="M53" s="59"/>
    </row>
    <row r="54" spans="1:13" x14ac:dyDescent="0.25">
      <c r="A54" s="2"/>
      <c r="B54" s="61">
        <v>2.75</v>
      </c>
      <c r="C54" s="61" t="s">
        <v>44</v>
      </c>
      <c r="D54" s="61"/>
      <c r="E54" s="62"/>
      <c r="F54" s="56">
        <v>2.5</v>
      </c>
      <c r="G54" s="56" t="s">
        <v>23</v>
      </c>
      <c r="H54" s="56"/>
      <c r="I54" s="63"/>
      <c r="J54" s="58">
        <v>2.25</v>
      </c>
      <c r="K54" s="58" t="s">
        <v>25</v>
      </c>
      <c r="L54" s="58"/>
      <c r="M54" s="59"/>
    </row>
    <row r="55" spans="1:13" x14ac:dyDescent="0.25">
      <c r="A55" s="2"/>
      <c r="B55" s="53"/>
      <c r="C55" s="53" t="s">
        <v>19</v>
      </c>
      <c r="D55" s="53"/>
      <c r="E55" s="62"/>
      <c r="F55" s="56"/>
      <c r="G55" s="56" t="s">
        <v>19</v>
      </c>
      <c r="H55" s="56"/>
      <c r="I55" s="63"/>
      <c r="J55" s="58"/>
      <c r="K55" s="58" t="s">
        <v>19</v>
      </c>
      <c r="L55" s="58"/>
      <c r="M55" s="59"/>
    </row>
    <row r="56" spans="1:13" x14ac:dyDescent="0.25">
      <c r="A56" s="2"/>
      <c r="B56" s="64" t="s">
        <v>45</v>
      </c>
      <c r="C56" s="53"/>
      <c r="D56" s="53" t="s">
        <v>20</v>
      </c>
      <c r="E56" s="62" t="s">
        <v>26</v>
      </c>
      <c r="F56" s="108" t="s">
        <v>45</v>
      </c>
      <c r="G56" s="56"/>
      <c r="H56" s="56" t="s">
        <v>22</v>
      </c>
      <c r="I56" s="63" t="s">
        <v>26</v>
      </c>
      <c r="J56" s="58" t="s">
        <v>45</v>
      </c>
      <c r="K56" s="58"/>
      <c r="L56" s="58" t="s">
        <v>22</v>
      </c>
      <c r="M56" s="59" t="s">
        <v>26</v>
      </c>
    </row>
    <row r="57" spans="1:13" x14ac:dyDescent="0.25">
      <c r="A57" s="66" t="s">
        <v>59</v>
      </c>
      <c r="B57" s="67">
        <f>M41/B$26</f>
        <v>3.7876363636363632</v>
      </c>
      <c r="C57" s="68" t="s">
        <v>17</v>
      </c>
      <c r="D57" s="111">
        <v>18</v>
      </c>
      <c r="E57" s="69">
        <f>B57*D$57</f>
        <v>68.177454545454538</v>
      </c>
      <c r="F57" s="73">
        <f>M41/F$26</f>
        <v>4.1663999999999994</v>
      </c>
      <c r="G57" s="71" t="s">
        <v>21</v>
      </c>
      <c r="H57" s="112">
        <v>25</v>
      </c>
      <c r="I57" s="69">
        <f>F57*H$57</f>
        <v>104.15999999999998</v>
      </c>
      <c r="J57" s="73">
        <f>M41/J$26</f>
        <v>4.6293333333333324</v>
      </c>
      <c r="K57" s="74" t="s">
        <v>21</v>
      </c>
      <c r="L57" s="113">
        <v>35</v>
      </c>
      <c r="M57" s="69">
        <f>L$57*J57</f>
        <v>162.02666666666664</v>
      </c>
    </row>
    <row r="58" spans="1:13" x14ac:dyDescent="0.25">
      <c r="A58" s="66" t="s">
        <v>15</v>
      </c>
      <c r="B58" s="67">
        <f>M42/B$26</f>
        <v>6.3330909090909078</v>
      </c>
      <c r="C58" s="68" t="s">
        <v>17</v>
      </c>
      <c r="D58" s="86">
        <f>D57</f>
        <v>18</v>
      </c>
      <c r="E58" s="69">
        <f t="shared" ref="E58:E59" si="1">B58*D$57</f>
        <v>113.99563636363634</v>
      </c>
      <c r="F58" s="73">
        <f>M42/F$26</f>
        <v>6.9663999999999984</v>
      </c>
      <c r="G58" s="71" t="s">
        <v>21</v>
      </c>
      <c r="H58" s="87">
        <f>H57</f>
        <v>25</v>
      </c>
      <c r="I58" s="69">
        <f t="shared" ref="I58:I59" si="2">F58*H$57</f>
        <v>174.15999999999997</v>
      </c>
      <c r="J58" s="73">
        <f>M42/J$26</f>
        <v>7.7404444444444431</v>
      </c>
      <c r="K58" s="74" t="s">
        <v>21</v>
      </c>
      <c r="L58" s="88">
        <f>L57</f>
        <v>35</v>
      </c>
      <c r="M58" s="69">
        <f t="shared" ref="M58:M59" si="3">L$57*J58</f>
        <v>270.9155555555555</v>
      </c>
    </row>
    <row r="59" spans="1:13" x14ac:dyDescent="0.25">
      <c r="A59" s="109" t="s">
        <v>69</v>
      </c>
      <c r="B59" s="75">
        <f>M43/B$26</f>
        <v>9.6058181818181811</v>
      </c>
      <c r="C59" s="76" t="s">
        <v>17</v>
      </c>
      <c r="D59" s="77">
        <f>D57</f>
        <v>18</v>
      </c>
      <c r="E59" s="69">
        <f t="shared" si="1"/>
        <v>172.90472727272726</v>
      </c>
      <c r="F59" s="82">
        <f>M43/F$26</f>
        <v>10.566399999999998</v>
      </c>
      <c r="G59" s="80" t="s">
        <v>21</v>
      </c>
      <c r="H59" s="81">
        <f>H57</f>
        <v>25</v>
      </c>
      <c r="I59" s="69">
        <f t="shared" si="2"/>
        <v>264.15999999999997</v>
      </c>
      <c r="J59" s="82">
        <f>M43/J$26</f>
        <v>11.740444444444442</v>
      </c>
      <c r="K59" s="83" t="s">
        <v>21</v>
      </c>
      <c r="L59" s="84">
        <f>L57</f>
        <v>35</v>
      </c>
      <c r="M59" s="69">
        <f t="shared" si="3"/>
        <v>410.9155555555555</v>
      </c>
    </row>
    <row r="60" spans="1:13" ht="19.5" customHeight="1" x14ac:dyDescent="0.25">
      <c r="A60" s="2"/>
      <c r="B60" s="4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</sheetData>
  <sheetProtection password="DD97" sheet="1" objects="1" scenarios="1" selectLockedCells="1"/>
  <protectedRanges>
    <protectedRange sqref="E4:E6 D8:E12 J13:J15 D29:D31 H29:H31 L29:L31 E39 E41 D57:D59 H57:H59 L57:L59 G4:G7" name="Bereich2"/>
  </protectedRanges>
  <customSheetViews>
    <customSheetView guid="{6D44C9CD-7EDF-4AD6-AFEC-B9CC0E40E827}" scale="116" topLeftCell="A43">
      <selection activeCell="E58" sqref="E58"/>
      <pageMargins left="0.70866141732283472" right="0.70866141732283472" top="0.78740157480314965" bottom="0.78740157480314965" header="0.31496062992125984" footer="0.31496062992125984"/>
      <pageSetup paperSize="9" orientation="landscape" r:id="rId1"/>
    </customSheetView>
    <customSheetView guid="{30CC6BCA-4DCF-4D05-B9B1-68C9385F8F6F}" scale="116">
      <selection activeCell="C35" sqref="C35"/>
      <pageMargins left="0.70866141732283472" right="0.70866141732283472" top="0.78740157480314965" bottom="0.78740157480314965" header="0.31496062992125984" footer="0.31496062992125984"/>
      <pageSetup paperSize="9" orientation="landscape" r:id="rId2"/>
    </customSheetView>
  </customSheetViews>
  <mergeCells count="2">
    <mergeCell ref="L13:M13"/>
    <mergeCell ref="L15:M15"/>
  </mergeCells>
  <pageMargins left="0.70866141732283472" right="0.70866141732283472" top="0.78740157480314965" bottom="0.78740157480314965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D44C9CD-7EDF-4AD6-AFEC-B9CC0E40E827}">
      <pageMargins left="0.7" right="0.7" top="0.78740157499999996" bottom="0.78740157499999996" header="0.3" footer="0.3"/>
    </customSheetView>
    <customSheetView guid="{30CC6BCA-4DCF-4D05-B9B1-68C9385F8F6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D44C9CD-7EDF-4AD6-AFEC-B9CC0E40E827}">
      <pageMargins left="0.7" right="0.7" top="0.78740157499999996" bottom="0.78740157499999996" header="0.3" footer="0.3"/>
    </customSheetView>
    <customSheetView guid="{30CC6BCA-4DCF-4D05-B9B1-68C9385F8F6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gallerh</dc:creator>
  <cp:lastModifiedBy>Herbert Galler</cp:lastModifiedBy>
  <cp:lastPrinted>2020-08-07T09:53:15Z</cp:lastPrinted>
  <dcterms:created xsi:type="dcterms:W3CDTF">2015-07-09T06:43:01Z</dcterms:created>
  <dcterms:modified xsi:type="dcterms:W3CDTF">2020-08-07T11:03:49Z</dcterms:modified>
</cp:coreProperties>
</file>